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580" yWindow="165" windowWidth="16860" windowHeight="12510" tabRatio="744"/>
  </bookViews>
  <sheets>
    <sheet name="ДОХОДЫ" sheetId="3" r:id="rId1"/>
    <sheet name="РАСХОДЫ " sheetId="2" r:id="rId2"/>
  </sheets>
  <definedNames>
    <definedName name="_xlnm.Print_Area" localSheetId="0">ДОХОДЫ!$A$1:$G$32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F25" i="3"/>
  <c r="F26"/>
  <c r="F32"/>
  <c r="F18" l="1"/>
  <c r="F12"/>
  <c r="F7" s="1"/>
  <c r="F10"/>
  <c r="F8"/>
  <c r="F6" l="1"/>
  <c r="G29" i="2" l="1"/>
  <c r="G30"/>
  <c r="G31"/>
  <c r="G32"/>
  <c r="G33"/>
  <c r="G34"/>
  <c r="G77"/>
  <c r="G72"/>
  <c r="G66"/>
  <c r="G67"/>
  <c r="G37"/>
  <c r="G31" i="3"/>
  <c r="G9"/>
  <c r="G11"/>
  <c r="G13"/>
  <c r="G14"/>
  <c r="G15"/>
  <c r="G16"/>
  <c r="G17"/>
  <c r="G19"/>
  <c r="G20"/>
  <c r="G22"/>
  <c r="G23"/>
  <c r="G27"/>
  <c r="G28"/>
  <c r="G29"/>
  <c r="G30"/>
  <c r="E9"/>
  <c r="E11"/>
  <c r="E13"/>
  <c r="E14"/>
  <c r="E15"/>
  <c r="E16"/>
  <c r="E17"/>
  <c r="E19"/>
  <c r="E20"/>
  <c r="E22"/>
  <c r="E23"/>
  <c r="E27"/>
  <c r="E28"/>
  <c r="E29"/>
  <c r="E30"/>
  <c r="D12"/>
  <c r="G12" s="1"/>
  <c r="C12"/>
  <c r="D26"/>
  <c r="D25" s="1"/>
  <c r="C26"/>
  <c r="C25" s="1"/>
  <c r="D18"/>
  <c r="C18"/>
  <c r="D10"/>
  <c r="E10" s="1"/>
  <c r="C10"/>
  <c r="D8"/>
  <c r="C8"/>
  <c r="F25" i="2"/>
  <c r="F85" s="1"/>
  <c r="F20"/>
  <c r="F7"/>
  <c r="F36"/>
  <c r="G11"/>
  <c r="G54"/>
  <c r="G35"/>
  <c r="E25" i="3" l="1"/>
  <c r="G26"/>
  <c r="G8"/>
  <c r="E18"/>
  <c r="E12"/>
  <c r="G18"/>
  <c r="G10"/>
  <c r="E8"/>
  <c r="E26"/>
  <c r="G25"/>
  <c r="D7"/>
  <c r="D6" s="1"/>
  <c r="D32" s="1"/>
  <c r="C7"/>
  <c r="C6" l="1"/>
  <c r="C32" s="1"/>
  <c r="E32" s="1"/>
  <c r="E7"/>
  <c r="G7"/>
  <c r="E6" l="1"/>
  <c r="G32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G75" l="1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<sst xmlns="http://schemas.openxmlformats.org/spreadsheetml/2006/main" count="236" uniqueCount="227">
  <si>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</si>
  <si>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</si>
  <si>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</si>
  <si>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</si>
  <si>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</si>
  <si>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</si>
  <si>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</si>
  <si>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</si>
  <si>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</si>
  <si>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</si>
  <si>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</si>
  <si>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</si>
  <si>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</si>
  <si>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</si>
  <si>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</si>
  <si>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</si>
  <si>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</si>
  <si>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</si>
  <si>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</si>
  <si>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</si>
  <si>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</si>
  <si>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</si>
  <si>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</si>
  <si>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</si>
  <si>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</si>
  <si>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</si>
  <si>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</si>
  <si>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</si>
  <si>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</si>
  <si>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</si>
  <si>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</si>
  <si>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</si>
  <si>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</si>
  <si>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</si>
  <si>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</si>
  <si>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</si>
  <si>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</si>
  <si>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</si>
  <si>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</si>
  <si>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</si>
  <si>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</si>
  <si>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</si>
  <si>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</si>
  <si>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</si>
  <si>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</si>
  <si>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</si>
  <si>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</si>
  <si>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</si>
  <si>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</si>
  <si>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</si>
  <si>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</si>
  <si>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</si>
  <si>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</si>
  <si>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</si>
  <si>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</si>
  <si>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</si>
  <si>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</si>
  <si>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</si>
  <si>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</si>
  <si>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</si>
  <si>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</si>
  <si>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</si>
  <si>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</si>
  <si>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</si>
  <si>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</si>
  <si>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</si>
  <si>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</si>
  <si>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</si>
  <si>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</si>
  <si>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</si>
  <si>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</si>
  <si>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</si>
  <si>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</si>
  <si>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</si>
  <si>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</si>
  <si>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</si>
  <si>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</si>
  <si>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</si>
  <si>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</si>
  <si>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</si>
  <si>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</si>
  <si>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</si>
  <si>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</si>
  <si>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</si>
  <si>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</si>
  <si>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</si>
  <si>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</si>
  <si>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</si>
  <si>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</si>
  <si>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</si>
  <si>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</si>
  <si>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</si>
  <si>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</si>
  <si>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</si>
  <si>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</si>
  <si>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</si>
  <si>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</si>
  <si>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</si>
  <si>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</si>
  <si>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</si>
  <si>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</si>
  <si>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</si>
  <si>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</si>
  <si>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</si>
  <si>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</si>
  <si>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</si>
  <si>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</si>
  <si>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</si>
  <si>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</si>
  <si>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</si>
  <si>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</si>
  <si>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</si>
  <si>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</si>
  <si>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</si>
  <si>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</si>
  <si>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</si>
  <si>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</si>
  <si>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</si>
  <si>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</si>
  <si>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</si>
  <si>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</si>
  <si>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</si>
  <si>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</si>
  <si>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</si>
  <si>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</si>
  <si>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</si>
  <si>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</si>
  <si>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</si>
  <si>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</si>
  <si>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</si>
  <si>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</si>
  <si>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</si>
  <si>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</si>
  <si>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</si>
  <si>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</si>
  <si>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</si>
  <si>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</si>
  <si>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</si>
  <si>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</si>
  <si>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</si>
  <si>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</si>
  <si>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</si>
  <si>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</si>
  <si>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</si>
  <si>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</si>
  <si>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</si>
  <si>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</si>
  <si>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</si>
  <si>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</si>
  <si>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</si>
  <si>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</si>
  <si>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</si>
  <si>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</si>
  <si>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</si>
  <si>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</si>
  <si>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</si>
  <si>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</si>
  <si>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</si>
  <si>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</si>
  <si>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</si>
  <si>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</si>
  <si>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</si>
  <si>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</si>
  <si>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</si>
  <si>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</si>
  <si>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</si>
  <si>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</si>
  <si>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</si>
  <si>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</si>
  <si>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</si>
  <si>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</si>
  <si>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</si>
  <si>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</si>
  <si>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</si>
  <si>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</si>
  <si>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</si>
  <si>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</si>
  <si>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</si>
  <si>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</si>
  <si>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</si>
  <si>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</si>
  <si>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</si>
  <si>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</si>
  <si>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</si>
  <si>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</si>
  <si>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</si>
  <si>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</si>
  <si>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</si>
  <si>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</si>
  <si>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</si>
  <si>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</si>
  <si>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</si>
  <si>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</si>
  <si>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</si>
  <si>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</si>
  <si>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</si>
  <si>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</si>
  <si>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</si>
  <si>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</si>
  <si>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</si>
  <si>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</si>
  <si>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</si>
  <si>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</si>
  <si>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</si>
  <si>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</si>
  <si>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</si>
  <si>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</si>
  <si>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</si>
  <si>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</si>
  <si>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</si>
  <si>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</si>
  <si>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</si>
  <si>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>2 02 10000 00 0000 151</t>
  </si>
  <si>
    <t>2 02 20000 00 0000 151</t>
  </si>
  <si>
    <t>2 02 30000 00 0000 151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</si>
  <si>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</si>
  <si>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</si>
  <si>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</si>
  <si>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</si>
  <si>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</si>
  <si>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</si>
  <si>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</si>
  <si>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</si>
  <si>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>2 02 40000 00 0000 151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</si>
  <si>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</si>
  <si>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1 полугодие 2020 года</t>
  </si>
  <si>
    <t>за 1 полугодие 2019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</si>
</sst>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0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showZeros="0" tabSelected="1" zoomScale="86" zoomScaleNormal="86" zoomScaleSheetLayoutView="83" workbookViewId="0">
      <selection activeCell="G24" sqref="G24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33203125" style="1" customWidth="1"/>
    <col min="4" max="4" width="18.33203125" style="1" customWidth="1"/>
    <col min="5" max="5" width="15.6640625" style="1" customWidth="1"/>
    <col min="6" max="6" width="17.6640625" style="1" customWidth="1"/>
    <col min="7" max="7" width="18.66406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51.6" customHeight="1">
      <c r="A1" s="78" t="s">
        <v>183</v>
      </c>
      <c r="B1" s="78"/>
      <c r="C1" s="78"/>
      <c r="D1" s="78"/>
      <c r="E1" s="78"/>
      <c r="F1" s="78"/>
      <c r="G1" s="78"/>
    </row>
    <row r="2" spans="1:18" ht="20.45" customHeight="1">
      <c r="F2" s="2"/>
      <c r="G2" s="9" t="s">
        <v>17</v>
      </c>
    </row>
    <row r="3" spans="1:18" ht="49.15" customHeight="1">
      <c r="A3" s="79" t="s">
        <v>16</v>
      </c>
      <c r="B3" s="79" t="s">
        <v>15</v>
      </c>
      <c r="C3" s="79" t="s">
        <v>225</v>
      </c>
      <c r="D3" s="79"/>
      <c r="E3" s="79"/>
      <c r="F3" s="76" t="s">
        <v>226</v>
      </c>
      <c r="G3" s="79" t="s">
        <v>14</v>
      </c>
      <c r="J3" s="77"/>
      <c r="K3" s="77"/>
      <c r="L3" s="77"/>
      <c r="M3" s="77"/>
      <c r="N3" s="77"/>
      <c r="O3" s="77"/>
      <c r="P3" s="77"/>
      <c r="Q3" s="77"/>
      <c r="R3" s="77"/>
    </row>
    <row r="4" spans="1:18" ht="65.45" customHeight="1">
      <c r="A4" s="79"/>
      <c r="B4" s="79"/>
      <c r="C4" s="43" t="s">
        <v>181</v>
      </c>
      <c r="D4" s="43" t="s">
        <v>217</v>
      </c>
      <c r="E4" s="43" t="s">
        <v>216</v>
      </c>
      <c r="F4" s="43" t="s">
        <v>217</v>
      </c>
      <c r="G4" s="79"/>
      <c r="I4" s="8"/>
      <c r="J4" s="77"/>
      <c r="K4" s="77"/>
      <c r="L4" s="77"/>
      <c r="M4" s="77"/>
      <c r="N4" s="77"/>
      <c r="O4" s="77"/>
      <c r="P4" s="77"/>
      <c r="Q4" s="77"/>
      <c r="R4" s="77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8.600000000000001" customHeight="1">
      <c r="A6" s="57" t="s">
        <v>11</v>
      </c>
      <c r="B6" s="58" t="s">
        <v>218</v>
      </c>
      <c r="C6" s="59">
        <f>C7+C18</f>
        <v>205138.9</v>
      </c>
      <c r="D6" s="59">
        <f>D7+D18</f>
        <v>94621</v>
      </c>
      <c r="E6" s="64">
        <f t="shared" ref="E6:E32" si="0">D6/C6*100</f>
        <v>46.125332640469459</v>
      </c>
      <c r="F6" s="59">
        <f>F7+F18</f>
        <v>105107.1</v>
      </c>
      <c r="G6" s="64">
        <f>D6/F6*100</f>
        <v>90.023414212741088</v>
      </c>
      <c r="H6" s="52"/>
      <c r="I6" s="53"/>
    </row>
    <row r="7" spans="1:18" s="54" customFormat="1" ht="19.149999999999999" customHeight="1">
      <c r="A7" s="57"/>
      <c r="B7" s="58" t="s">
        <v>219</v>
      </c>
      <c r="C7" s="59">
        <f>C8+C10+C12+C16</f>
        <v>186105.5</v>
      </c>
      <c r="D7" s="59">
        <f>D8+D10+D12+D16</f>
        <v>85176.9</v>
      </c>
      <c r="E7" s="64">
        <f t="shared" si="0"/>
        <v>45.768072410541329</v>
      </c>
      <c r="F7" s="59">
        <f>F8+F10+F12+F16</f>
        <v>93749.5</v>
      </c>
      <c r="G7" s="64">
        <f t="shared" ref="G7:G32" si="1">D7/F7*100</f>
        <v>90.855844564504338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117500.8</v>
      </c>
      <c r="D8" s="62">
        <f>D9</f>
        <v>50679.1</v>
      </c>
      <c r="E8" s="64">
        <f t="shared" si="0"/>
        <v>43.130855279283203</v>
      </c>
      <c r="F8" s="62">
        <f>F9</f>
        <v>49885.2</v>
      </c>
      <c r="G8" s="64">
        <f t="shared" si="1"/>
        <v>101.59145397833427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117500.8</v>
      </c>
      <c r="D9" s="3">
        <v>50679.1</v>
      </c>
      <c r="E9" s="64">
        <f t="shared" si="0"/>
        <v>43.130855279283203</v>
      </c>
      <c r="F9" s="13">
        <v>49885.2</v>
      </c>
      <c r="G9" s="64">
        <f t="shared" si="1"/>
        <v>101.59145397833427</v>
      </c>
      <c r="H9" s="6"/>
      <c r="I9" s="7"/>
    </row>
    <row r="10" spans="1:18" s="44" customFormat="1" ht="33" customHeight="1">
      <c r="A10" s="63" t="s">
        <v>215</v>
      </c>
      <c r="B10" s="61" t="s">
        <v>185</v>
      </c>
      <c r="C10" s="62">
        <f>C11</f>
        <v>30000</v>
      </c>
      <c r="D10" s="62">
        <f>D11</f>
        <v>13811.3</v>
      </c>
      <c r="E10" s="64">
        <f t="shared" si="0"/>
        <v>46.037666666666667</v>
      </c>
      <c r="F10" s="62">
        <f>F11</f>
        <v>15532.2</v>
      </c>
      <c r="G10" s="64">
        <f t="shared" si="1"/>
        <v>88.920436255005725</v>
      </c>
      <c r="H10" s="6"/>
      <c r="I10" s="7"/>
    </row>
    <row r="11" spans="1:18" ht="33" customHeight="1">
      <c r="A11" s="5" t="s">
        <v>9</v>
      </c>
      <c r="B11" s="46" t="s">
        <v>186</v>
      </c>
      <c r="C11" s="3">
        <v>30000</v>
      </c>
      <c r="D11" s="3">
        <v>13811.3</v>
      </c>
      <c r="E11" s="64">
        <f t="shared" si="0"/>
        <v>46.037666666666667</v>
      </c>
      <c r="F11" s="13">
        <v>15532.2</v>
      </c>
      <c r="G11" s="64">
        <f t="shared" si="1"/>
        <v>88.920436255005725</v>
      </c>
      <c r="H11" s="6"/>
      <c r="I11" s="7"/>
    </row>
    <row r="12" spans="1:18" s="44" customFormat="1" ht="18.600000000000001" customHeight="1">
      <c r="A12" s="60" t="s">
        <v>205</v>
      </c>
      <c r="B12" s="61" t="s">
        <v>187</v>
      </c>
      <c r="C12" s="62">
        <f>C13+C14+C15</f>
        <v>33445.699999999997</v>
      </c>
      <c r="D12" s="62">
        <f>D13+D14+D15</f>
        <v>18524.599999999999</v>
      </c>
      <c r="E12" s="64">
        <f t="shared" si="0"/>
        <v>55.387090119208146</v>
      </c>
      <c r="F12" s="62">
        <f>F13+F14+F15</f>
        <v>26135.5</v>
      </c>
      <c r="G12" s="64">
        <f t="shared" si="1"/>
        <v>70.879072525874761</v>
      </c>
      <c r="H12" s="6"/>
      <c r="I12" s="7"/>
    </row>
    <row r="13" spans="1:18" ht="36.6" customHeight="1">
      <c r="A13" s="5" t="s">
        <v>206</v>
      </c>
      <c r="B13" s="46" t="s">
        <v>188</v>
      </c>
      <c r="C13" s="3">
        <v>18523</v>
      </c>
      <c r="D13" s="3">
        <v>8822.2999999999993</v>
      </c>
      <c r="E13" s="64">
        <f t="shared" si="0"/>
        <v>47.628893807698539</v>
      </c>
      <c r="F13" s="13">
        <v>9687.6</v>
      </c>
      <c r="G13" s="64">
        <f t="shared" si="1"/>
        <v>91.067963169412437</v>
      </c>
      <c r="H13" s="6"/>
      <c r="I13" s="7"/>
    </row>
    <row r="14" spans="1:18" ht="18" customHeight="1">
      <c r="A14" s="5" t="s">
        <v>8</v>
      </c>
      <c r="B14" s="46" t="s">
        <v>7</v>
      </c>
      <c r="C14" s="3">
        <v>14625.7</v>
      </c>
      <c r="D14" s="3">
        <v>9498.7000000000007</v>
      </c>
      <c r="E14" s="64">
        <f t="shared" si="0"/>
        <v>64.945267576936487</v>
      </c>
      <c r="F14" s="13">
        <v>16238.9</v>
      </c>
      <c r="G14" s="64">
        <f t="shared" si="1"/>
        <v>58.49349401745193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297</v>
      </c>
      <c r="D15" s="3">
        <v>203.6</v>
      </c>
      <c r="E15" s="64">
        <f t="shared" si="0"/>
        <v>68.552188552188554</v>
      </c>
      <c r="F15" s="13">
        <v>209</v>
      </c>
      <c r="G15" s="64">
        <f t="shared" si="1"/>
        <v>97.41626794258373</v>
      </c>
      <c r="H15" s="6"/>
      <c r="I15" s="7"/>
    </row>
    <row r="16" spans="1:18" s="44" customFormat="1" ht="16.899999999999999" customHeight="1">
      <c r="A16" s="45" t="s">
        <v>208</v>
      </c>
      <c r="B16" s="47" t="s">
        <v>190</v>
      </c>
      <c r="C16" s="4">
        <v>5159</v>
      </c>
      <c r="D16" s="4">
        <v>2161.9</v>
      </c>
      <c r="E16" s="64">
        <f t="shared" si="0"/>
        <v>41.905408024811017</v>
      </c>
      <c r="F16" s="42">
        <v>2196.6</v>
      </c>
      <c r="G16" s="64">
        <f t="shared" si="1"/>
        <v>98.420285896385323</v>
      </c>
      <c r="H16" s="6"/>
      <c r="I16" s="7"/>
    </row>
    <row r="17" spans="1:9" ht="31.9" hidden="1" customHeight="1">
      <c r="A17" s="5" t="s">
        <v>6</v>
      </c>
      <c r="B17" s="46" t="s">
        <v>191</v>
      </c>
      <c r="C17" s="3"/>
      <c r="D17" s="3"/>
      <c r="E17" s="64" t="e">
        <f t="shared" si="0"/>
        <v>#DIV/0!</v>
      </c>
      <c r="F17" s="13"/>
      <c r="G17" s="64" t="e">
        <f t="shared" si="1"/>
        <v>#DIV/0!</v>
      </c>
      <c r="H17" s="6"/>
      <c r="I17" s="7"/>
    </row>
    <row r="18" spans="1:9" s="54" customFormat="1" ht="18" customHeight="1">
      <c r="A18" s="57"/>
      <c r="B18" s="58" t="s">
        <v>220</v>
      </c>
      <c r="C18" s="59">
        <f>C19+C20+C22+C23+C24</f>
        <v>19033.400000000001</v>
      </c>
      <c r="D18" s="59">
        <f>D19+D20+D22+D23+D24</f>
        <v>9444.0999999999985</v>
      </c>
      <c r="E18" s="64">
        <f t="shared" si="0"/>
        <v>49.618565258965809</v>
      </c>
      <c r="F18" s="59">
        <f>F19+F20+F21+F22+F23+F24</f>
        <v>11357.6</v>
      </c>
      <c r="G18" s="64">
        <f t="shared" si="1"/>
        <v>83.152250475452547</v>
      </c>
      <c r="H18" s="52"/>
      <c r="I18" s="53"/>
    </row>
    <row r="19" spans="1:9" ht="36.6" customHeight="1">
      <c r="A19" s="5" t="s">
        <v>209</v>
      </c>
      <c r="B19" s="46" t="s">
        <v>192</v>
      </c>
      <c r="C19" s="3">
        <v>5971.4</v>
      </c>
      <c r="D19" s="3">
        <v>1475.5</v>
      </c>
      <c r="E19" s="64">
        <f t="shared" si="0"/>
        <v>24.709448370566367</v>
      </c>
      <c r="F19" s="13">
        <v>1844.6</v>
      </c>
      <c r="G19" s="64">
        <f t="shared" si="1"/>
        <v>79.990241786837259</v>
      </c>
      <c r="H19" s="6"/>
      <c r="I19" s="7"/>
    </row>
    <row r="20" spans="1:9" ht="16.899999999999999" customHeight="1">
      <c r="A20" s="5" t="s">
        <v>210</v>
      </c>
      <c r="B20" s="46" t="s">
        <v>193</v>
      </c>
      <c r="C20" s="3">
        <v>762</v>
      </c>
      <c r="D20" s="3">
        <v>262.89999999999998</v>
      </c>
      <c r="E20" s="64">
        <f t="shared" si="0"/>
        <v>34.501312335957998</v>
      </c>
      <c r="F20" s="13">
        <v>394.1</v>
      </c>
      <c r="G20" s="64">
        <f t="shared" si="1"/>
        <v>66.708957117482854</v>
      </c>
      <c r="H20" s="6"/>
      <c r="I20" s="7"/>
    </row>
    <row r="21" spans="1:9" ht="36.6" customHeight="1">
      <c r="A21" s="5" t="s">
        <v>5</v>
      </c>
      <c r="B21" s="46" t="s">
        <v>194</v>
      </c>
      <c r="C21" s="3"/>
      <c r="D21" s="3"/>
      <c r="E21" s="64"/>
      <c r="F21" s="13"/>
      <c r="G21" s="64"/>
      <c r="H21" s="6"/>
      <c r="I21" s="7"/>
    </row>
    <row r="22" spans="1:9" ht="16.149999999999999" customHeight="1">
      <c r="A22" s="5" t="s">
        <v>4</v>
      </c>
      <c r="B22" s="46" t="s">
        <v>195</v>
      </c>
      <c r="C22" s="3">
        <v>12150</v>
      </c>
      <c r="D22" s="3">
        <v>6808.4</v>
      </c>
      <c r="E22" s="64">
        <f t="shared" si="0"/>
        <v>56.036213991769543</v>
      </c>
      <c r="F22" s="13">
        <v>7161.2</v>
      </c>
      <c r="G22" s="64">
        <f t="shared" si="1"/>
        <v>95.073451376864213</v>
      </c>
      <c r="H22" s="6"/>
      <c r="I22" s="7"/>
    </row>
    <row r="23" spans="1:9" ht="16.149999999999999" customHeight="1">
      <c r="A23" s="5" t="s">
        <v>3</v>
      </c>
      <c r="B23" s="46" t="s">
        <v>196</v>
      </c>
      <c r="C23" s="3">
        <v>150</v>
      </c>
      <c r="D23" s="3">
        <v>878.5</v>
      </c>
      <c r="E23" s="64">
        <f t="shared" si="0"/>
        <v>585.66666666666663</v>
      </c>
      <c r="F23" s="13">
        <v>1957.7</v>
      </c>
      <c r="G23" s="64">
        <f t="shared" si="1"/>
        <v>44.874086938754658</v>
      </c>
      <c r="H23" s="6"/>
      <c r="I23" s="7"/>
    </row>
    <row r="24" spans="1:9" ht="16.149999999999999" customHeight="1">
      <c r="A24" s="5" t="s">
        <v>2</v>
      </c>
      <c r="B24" s="46" t="s">
        <v>197</v>
      </c>
      <c r="C24" s="3"/>
      <c r="D24" s="3">
        <v>18.8</v>
      </c>
      <c r="E24" s="64"/>
      <c r="F24" s="13"/>
      <c r="G24" s="64"/>
      <c r="H24" s="6"/>
      <c r="I24" s="7"/>
    </row>
    <row r="25" spans="1:9" s="54" customFormat="1" ht="18.600000000000001" customHeight="1">
      <c r="A25" s="57" t="s">
        <v>1</v>
      </c>
      <c r="B25" s="58" t="s">
        <v>221</v>
      </c>
      <c r="C25" s="59">
        <f>C26</f>
        <v>777852</v>
      </c>
      <c r="D25" s="59">
        <f>D26</f>
        <v>406774.30000000005</v>
      </c>
      <c r="E25" s="64">
        <f t="shared" si="0"/>
        <v>52.294562461753657</v>
      </c>
      <c r="F25" s="59">
        <f>F26</f>
        <v>403059.30000000005</v>
      </c>
      <c r="G25" s="64">
        <f t="shared" si="1"/>
        <v>100.92170060336034</v>
      </c>
      <c r="H25" s="52"/>
      <c r="I25" s="53"/>
    </row>
    <row r="26" spans="1:9" s="44" customFormat="1" ht="32.450000000000003" customHeight="1">
      <c r="A26" s="60" t="s">
        <v>211</v>
      </c>
      <c r="B26" s="61" t="s">
        <v>198</v>
      </c>
      <c r="C26" s="62">
        <f>C27+C28+C29+C30</f>
        <v>777852</v>
      </c>
      <c r="D26" s="62">
        <f>D27+D28+D29+D30</f>
        <v>406774.30000000005</v>
      </c>
      <c r="E26" s="64">
        <f t="shared" si="0"/>
        <v>52.294562461753657</v>
      </c>
      <c r="F26" s="62">
        <f>F27+F28+F29+F30+F31</f>
        <v>403059.30000000005</v>
      </c>
      <c r="G26" s="64">
        <f t="shared" si="1"/>
        <v>100.92170060336034</v>
      </c>
      <c r="H26" s="6"/>
      <c r="I26" s="7"/>
    </row>
    <row r="27" spans="1:9" ht="31.9" customHeight="1">
      <c r="A27" s="5" t="s">
        <v>212</v>
      </c>
      <c r="B27" s="46" t="s">
        <v>199</v>
      </c>
      <c r="C27" s="3">
        <v>176394.6</v>
      </c>
      <c r="D27" s="3">
        <v>88198</v>
      </c>
      <c r="E27" s="64">
        <f t="shared" si="0"/>
        <v>50.000396837544912</v>
      </c>
      <c r="F27" s="13">
        <v>78204</v>
      </c>
      <c r="G27" s="64">
        <f t="shared" si="1"/>
        <v>112.77939747327504</v>
      </c>
      <c r="H27" s="6"/>
      <c r="I27" s="7"/>
    </row>
    <row r="28" spans="1:9" ht="32.450000000000003" customHeight="1">
      <c r="A28" s="5" t="s">
        <v>213</v>
      </c>
      <c r="B28" s="46" t="s">
        <v>200</v>
      </c>
      <c r="C28" s="3">
        <v>104582.39999999999</v>
      </c>
      <c r="D28" s="3">
        <v>28539.4</v>
      </c>
      <c r="E28" s="64">
        <f t="shared" si="0"/>
        <v>27.288912857230287</v>
      </c>
      <c r="F28" s="13">
        <v>60252.9</v>
      </c>
      <c r="G28" s="64">
        <f t="shared" si="1"/>
        <v>47.366018897015749</v>
      </c>
      <c r="H28" s="6"/>
      <c r="I28" s="7"/>
    </row>
    <row r="29" spans="1:9" ht="32.450000000000003" customHeight="1">
      <c r="A29" s="5" t="s">
        <v>214</v>
      </c>
      <c r="B29" s="46" t="s">
        <v>201</v>
      </c>
      <c r="C29" s="3">
        <v>491602.1</v>
      </c>
      <c r="D29" s="3">
        <v>290036.90000000002</v>
      </c>
      <c r="E29" s="64">
        <f t="shared" si="0"/>
        <v>58.998303709443064</v>
      </c>
      <c r="F29" s="13">
        <v>258300.5</v>
      </c>
      <c r="G29" s="64">
        <f t="shared" si="1"/>
        <v>112.28661965423994</v>
      </c>
      <c r="H29" s="6"/>
      <c r="I29" s="7"/>
    </row>
    <row r="30" spans="1:9" ht="18.600000000000001" customHeight="1">
      <c r="A30" s="5" t="s">
        <v>223</v>
      </c>
      <c r="B30" s="46" t="s">
        <v>0</v>
      </c>
      <c r="C30" s="3">
        <v>5272.9</v>
      </c>
      <c r="D30" s="3"/>
      <c r="E30" s="64">
        <f t="shared" si="0"/>
        <v>0</v>
      </c>
      <c r="F30" s="13">
        <v>6301.9</v>
      </c>
      <c r="G30" s="64">
        <f t="shared" si="1"/>
        <v>0</v>
      </c>
      <c r="H30" s="6"/>
      <c r="I30" s="7"/>
    </row>
    <row r="31" spans="1:9" ht="60.6" customHeight="1">
      <c r="A31" s="5" t="s">
        <v>222</v>
      </c>
      <c r="B31" s="46" t="s">
        <v>224</v>
      </c>
      <c r="C31" s="3"/>
      <c r="D31" s="3"/>
      <c r="E31" s="64"/>
      <c r="F31" s="13"/>
      <c r="G31" s="64" t="e">
        <f t="shared" si="1"/>
        <v>#DIV/0!</v>
      </c>
      <c r="H31" s="6"/>
      <c r="I31" s="7"/>
    </row>
    <row r="32" spans="1:9" s="56" customFormat="1" ht="19.149999999999999" customHeight="1">
      <c r="A32" s="55"/>
      <c r="B32" s="50" t="s">
        <v>202</v>
      </c>
      <c r="C32" s="51">
        <f>C6+C25</f>
        <v>982990.9</v>
      </c>
      <c r="D32" s="51">
        <f>D6+D25</f>
        <v>501395.30000000005</v>
      </c>
      <c r="E32" s="64">
        <f t="shared" si="0"/>
        <v>51.007115121818522</v>
      </c>
      <c r="F32" s="51">
        <f>F6+F25</f>
        <v>508166.40000000002</v>
      </c>
      <c r="G32" s="64">
        <f t="shared" si="1"/>
        <v>98.667542757647894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4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view="pageBreakPreview" zoomScale="85" zoomScaleNormal="44" zoomScaleSheetLayoutView="85" workbookViewId="0">
      <pane xSplit="2" ySplit="6" topLeftCell="C64" activePane="bottomRight" state="frozen"/>
      <selection pane="topRight" activeCell="B1" sqref="B1"/>
      <selection pane="bottomLeft" activeCell="A6" sqref="A6"/>
      <selection pane="bottomRight" activeCell="F82" sqref="F82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5" t="s">
        <v>182</v>
      </c>
      <c r="B1" s="85"/>
      <c r="C1" s="85"/>
      <c r="D1" s="85"/>
      <c r="E1" s="85"/>
      <c r="F1" s="85"/>
      <c r="G1" s="85"/>
      <c r="K1" s="15"/>
    </row>
    <row r="2" spans="1:15" ht="20.25" customHeight="1">
      <c r="A2" s="85" t="s">
        <v>18</v>
      </c>
      <c r="B2" s="85"/>
      <c r="C2" s="85"/>
      <c r="D2" s="85"/>
      <c r="E2" s="85"/>
      <c r="F2" s="85"/>
      <c r="G2" s="85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50.45" customHeight="1">
      <c r="A4" s="86" t="s">
        <v>16</v>
      </c>
      <c r="B4" s="88" t="s">
        <v>19</v>
      </c>
      <c r="C4" s="89" t="s">
        <v>225</v>
      </c>
      <c r="D4" s="89"/>
      <c r="E4" s="89"/>
      <c r="F4" s="75" t="s">
        <v>226</v>
      </c>
      <c r="G4" s="89" t="s">
        <v>14</v>
      </c>
      <c r="I4" s="80"/>
      <c r="J4" s="80"/>
      <c r="K4" s="80"/>
      <c r="L4" s="80"/>
      <c r="M4" s="80"/>
      <c r="N4" s="80"/>
      <c r="O4" s="80"/>
    </row>
    <row r="5" spans="1:15" ht="66.75" customHeight="1">
      <c r="A5" s="87"/>
      <c r="B5" s="87"/>
      <c r="C5" s="18" t="s">
        <v>20</v>
      </c>
      <c r="D5" s="18" t="s">
        <v>12</v>
      </c>
      <c r="E5" s="18" t="s">
        <v>13</v>
      </c>
      <c r="F5" s="18" t="s">
        <v>12</v>
      </c>
      <c r="G5" s="89"/>
      <c r="H5" s="19"/>
      <c r="I5" s="80"/>
      <c r="J5" s="80"/>
      <c r="K5" s="80"/>
      <c r="L5" s="80"/>
      <c r="M5" s="80"/>
      <c r="N5" s="80"/>
      <c r="O5" s="80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0"/>
      <c r="J6" s="80"/>
      <c r="K6" s="80"/>
      <c r="L6" s="80"/>
      <c r="M6" s="80"/>
      <c r="N6" s="80"/>
      <c r="O6" s="80"/>
    </row>
    <row r="7" spans="1:15" ht="18.75">
      <c r="A7" s="71" t="s">
        <v>21</v>
      </c>
      <c r="B7" s="69" t="s">
        <v>22</v>
      </c>
      <c r="C7" s="70">
        <f>SUM(C8:C16)</f>
        <v>64064.9</v>
      </c>
      <c r="D7" s="70">
        <f>SUM(D8:D16)</f>
        <v>27730.699999999997</v>
      </c>
      <c r="E7" s="70">
        <f>D7/C7*100</f>
        <v>43.285324725395647</v>
      </c>
      <c r="F7" s="70">
        <f>SUM(F8:F16)</f>
        <v>28136.199999999997</v>
      </c>
      <c r="G7" s="70">
        <f>D7/F7*100</f>
        <v>98.558796141625379</v>
      </c>
      <c r="H7" s="19"/>
      <c r="I7" s="81"/>
      <c r="J7" s="81"/>
      <c r="K7" s="81"/>
      <c r="L7" s="81"/>
      <c r="M7" s="81"/>
      <c r="N7" s="81"/>
      <c r="O7" s="81"/>
    </row>
    <row r="8" spans="1:15" ht="31.5">
      <c r="A8" s="24" t="s">
        <v>23</v>
      </c>
      <c r="B8" s="25" t="s">
        <v>24</v>
      </c>
      <c r="C8" s="49">
        <v>1558.7</v>
      </c>
      <c r="D8" s="49">
        <v>588.5</v>
      </c>
      <c r="E8" s="65">
        <f t="shared" ref="E8:E71" si="0">D8/C8*100</f>
        <v>37.755822159491878</v>
      </c>
      <c r="F8" s="49">
        <v>592.1</v>
      </c>
      <c r="G8" s="26">
        <f t="shared" ref="G8:G72" si="1">D8/F8*100</f>
        <v>99.391994595507512</v>
      </c>
      <c r="H8" s="19"/>
      <c r="I8" s="81"/>
      <c r="J8" s="81"/>
      <c r="K8" s="81"/>
      <c r="L8" s="81"/>
      <c r="M8" s="81"/>
      <c r="N8" s="81"/>
      <c r="O8" s="81"/>
    </row>
    <row r="9" spans="1:15" ht="47.25">
      <c r="A9" s="24" t="s">
        <v>25</v>
      </c>
      <c r="B9" s="25" t="s">
        <v>26</v>
      </c>
      <c r="C9" s="49">
        <v>494.6</v>
      </c>
      <c r="D9" s="49">
        <v>238.1</v>
      </c>
      <c r="E9" s="65">
        <f t="shared" si="0"/>
        <v>48.139911039223612</v>
      </c>
      <c r="F9" s="49">
        <v>233.8</v>
      </c>
      <c r="G9" s="26">
        <f t="shared" si="1"/>
        <v>101.83917878528656</v>
      </c>
      <c r="H9" s="19"/>
      <c r="I9" s="81"/>
      <c r="J9" s="81"/>
      <c r="K9" s="81"/>
      <c r="L9" s="81"/>
      <c r="M9" s="81"/>
      <c r="N9" s="81"/>
      <c r="O9" s="81"/>
    </row>
    <row r="10" spans="1:15" ht="47.25">
      <c r="A10" s="24" t="s">
        <v>27</v>
      </c>
      <c r="B10" s="25" t="s">
        <v>28</v>
      </c>
      <c r="C10" s="49">
        <v>29383.5</v>
      </c>
      <c r="D10" s="49">
        <v>13254.3</v>
      </c>
      <c r="E10" s="65">
        <f t="shared" si="0"/>
        <v>45.107968757976415</v>
      </c>
      <c r="F10" s="49">
        <v>13007.8</v>
      </c>
      <c r="G10" s="26">
        <f t="shared" si="1"/>
        <v>101.89501683605222</v>
      </c>
      <c r="H10" s="19"/>
      <c r="I10" s="27"/>
      <c r="K10" s="15"/>
    </row>
    <row r="11" spans="1:15" ht="15.75" hidden="1">
      <c r="A11" s="24" t="s">
        <v>29</v>
      </c>
      <c r="B11" s="25" t="s">
        <v>30</v>
      </c>
      <c r="C11" s="49"/>
      <c r="D11" s="49"/>
      <c r="E11" s="65" t="e">
        <f t="shared" si="0"/>
        <v>#DIV/0!</v>
      </c>
      <c r="F11" s="49"/>
      <c r="G11" s="26" t="e">
        <f t="shared" si="1"/>
        <v>#DIV/0!</v>
      </c>
      <c r="I11" s="27"/>
      <c r="K11" s="15"/>
    </row>
    <row r="12" spans="1:15" ht="47.25">
      <c r="A12" s="24" t="s">
        <v>31</v>
      </c>
      <c r="B12" s="25" t="s">
        <v>32</v>
      </c>
      <c r="C12" s="49">
        <v>11124.6</v>
      </c>
      <c r="D12" s="49">
        <v>4995.3999999999996</v>
      </c>
      <c r="E12" s="65">
        <f t="shared" si="0"/>
        <v>44.904086439062972</v>
      </c>
      <c r="F12" s="49">
        <v>4843.1000000000004</v>
      </c>
      <c r="G12" s="26">
        <f t="shared" si="1"/>
        <v>103.14468006029193</v>
      </c>
      <c r="I12" s="27"/>
      <c r="K12" s="15"/>
    </row>
    <row r="13" spans="1:15" ht="15.75">
      <c r="A13" s="24" t="s">
        <v>33</v>
      </c>
      <c r="B13" s="25" t="s">
        <v>34</v>
      </c>
      <c r="C13" s="49">
        <v>164</v>
      </c>
      <c r="D13" s="49"/>
      <c r="E13" s="65">
        <f t="shared" si="0"/>
        <v>0</v>
      </c>
      <c r="F13" s="49"/>
      <c r="G13" s="26" t="s">
        <v>35</v>
      </c>
      <c r="I13" s="27"/>
      <c r="K13" s="15"/>
    </row>
    <row r="14" spans="1:15" ht="15.75" hidden="1">
      <c r="A14" s="24" t="s">
        <v>36</v>
      </c>
      <c r="B14" s="25" t="s">
        <v>37</v>
      </c>
      <c r="C14" s="49"/>
      <c r="D14" s="66"/>
      <c r="E14" s="65"/>
      <c r="F14" s="66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21339.5</v>
      </c>
      <c r="D16" s="49">
        <v>8654.4</v>
      </c>
      <c r="E16" s="65">
        <f t="shared" si="0"/>
        <v>40.555776845755517</v>
      </c>
      <c r="F16" s="49">
        <v>9459.4</v>
      </c>
      <c r="G16" s="26">
        <f t="shared" si="1"/>
        <v>91.489946508235192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 hidden="1">
      <c r="A20" s="68" t="s">
        <v>49</v>
      </c>
      <c r="B20" s="69" t="s">
        <v>50</v>
      </c>
      <c r="C20" s="70">
        <f>SUM(C21:C24)</f>
        <v>0</v>
      </c>
      <c r="D20" s="70">
        <f>SUM(D21:D24)</f>
        <v>0</v>
      </c>
      <c r="E20" s="70" t="e">
        <f t="shared" si="0"/>
        <v>#DIV/0!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9"/>
      <c r="D22" s="49"/>
      <c r="E22" s="65" t="e">
        <f t="shared" si="0"/>
        <v>#DIV/0!</v>
      </c>
      <c r="F22" s="49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60702.9</v>
      </c>
      <c r="D25" s="70">
        <f>SUM(D26:D35)</f>
        <v>14441.400000000001</v>
      </c>
      <c r="E25" s="72">
        <f t="shared" si="0"/>
        <v>23.79029667445872</v>
      </c>
      <c r="F25" s="70">
        <f>SUM(F26:F35)</f>
        <v>11463.6</v>
      </c>
      <c r="G25" s="70">
        <f>D25/F25*100</f>
        <v>125.97613315188947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47.5</v>
      </c>
      <c r="D28" s="49"/>
      <c r="E28" s="65">
        <f t="shared" si="0"/>
        <v>0</v>
      </c>
      <c r="F28" s="49"/>
      <c r="G28" s="26"/>
      <c r="K28" s="15"/>
    </row>
    <row r="29" spans="1:11" ht="15.75">
      <c r="A29" s="24" t="s">
        <v>67</v>
      </c>
      <c r="B29" s="25" t="s">
        <v>68</v>
      </c>
      <c r="C29" s="49">
        <v>336</v>
      </c>
      <c r="D29" s="49"/>
      <c r="E29" s="65">
        <f t="shared" si="0"/>
        <v>0</v>
      </c>
      <c r="F29" s="49">
        <v>99</v>
      </c>
      <c r="G29" s="26">
        <f t="shared" si="1"/>
        <v>0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57018.9</v>
      </c>
      <c r="D32" s="49">
        <v>13014.7</v>
      </c>
      <c r="E32" s="65">
        <f t="shared" si="0"/>
        <v>22.825238648939212</v>
      </c>
      <c r="F32" s="49">
        <v>9947.5</v>
      </c>
      <c r="G32" s="26">
        <f t="shared" si="1"/>
        <v>130.83387785875848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49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4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3300.5</v>
      </c>
      <c r="D35" s="49">
        <v>1426.7</v>
      </c>
      <c r="E35" s="65">
        <f t="shared" si="0"/>
        <v>43.226783820633244</v>
      </c>
      <c r="F35" s="49">
        <v>1417.1</v>
      </c>
      <c r="G35" s="26">
        <f t="shared" si="1"/>
        <v>100.67743984193072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407</v>
      </c>
      <c r="D36" s="70">
        <f>SUM(D37:D40)</f>
        <v>165</v>
      </c>
      <c r="E36" s="72">
        <f t="shared" si="0"/>
        <v>40.54054054054054</v>
      </c>
      <c r="F36" s="70">
        <f>SUM(F37:F40)</f>
        <v>1364.3</v>
      </c>
      <c r="G36" s="70">
        <f t="shared" si="1"/>
        <v>12.094114197757092</v>
      </c>
      <c r="H36" s="32"/>
      <c r="I36" s="32"/>
      <c r="J36" s="32"/>
      <c r="K36" s="33"/>
    </row>
    <row r="37" spans="1:11" ht="15.75">
      <c r="A37" s="24" t="s">
        <v>83</v>
      </c>
      <c r="B37" s="25" t="s">
        <v>84</v>
      </c>
      <c r="C37" s="49"/>
      <c r="D37" s="49"/>
      <c r="E37" s="67"/>
      <c r="F37" s="49">
        <v>511.8</v>
      </c>
      <c r="G37" s="26">
        <f t="shared" si="1"/>
        <v>0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407</v>
      </c>
      <c r="D38" s="49">
        <v>165</v>
      </c>
      <c r="E38" s="67">
        <f t="shared" si="0"/>
        <v>40.54054054054054</v>
      </c>
      <c r="F38" s="49">
        <v>852.5</v>
      </c>
      <c r="G38" s="26"/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708631.5</v>
      </c>
      <c r="D45" s="70">
        <f>SUM(D46:D52)</f>
        <v>381738.3</v>
      </c>
      <c r="E45" s="70">
        <f t="shared" si="0"/>
        <v>53.869789869628995</v>
      </c>
      <c r="F45" s="70">
        <f>SUM(F46:F52)</f>
        <v>389219.10000000009</v>
      </c>
      <c r="G45" s="70">
        <f t="shared" si="1"/>
        <v>98.077997713884002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203519.3</v>
      </c>
      <c r="D46" s="49">
        <v>104192.9</v>
      </c>
      <c r="E46" s="65">
        <f t="shared" si="0"/>
        <v>51.195586855890326</v>
      </c>
      <c r="F46" s="49">
        <v>99209.1</v>
      </c>
      <c r="G46" s="26">
        <f t="shared" si="1"/>
        <v>105.02353110752945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444889.8</v>
      </c>
      <c r="D47" s="49">
        <v>249519.1</v>
      </c>
      <c r="E47" s="65">
        <f t="shared" si="0"/>
        <v>56.085596927598701</v>
      </c>
      <c r="F47" s="49">
        <v>227146.2</v>
      </c>
      <c r="G47" s="26">
        <f t="shared" si="1"/>
        <v>109.84955944673519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23004.3</v>
      </c>
      <c r="D48" s="49">
        <v>12682.8</v>
      </c>
      <c r="E48" s="65">
        <f t="shared" si="0"/>
        <v>55.13230135235586</v>
      </c>
      <c r="F48" s="49">
        <v>21182.9</v>
      </c>
      <c r="G48" s="26">
        <f t="shared" si="1"/>
        <v>59.872821946003604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2"/>
      <c r="J49" s="82"/>
      <c r="K49" s="82"/>
      <c r="L49" s="82"/>
      <c r="M49" s="82"/>
      <c r="N49" s="82"/>
      <c r="O49" s="82"/>
    </row>
    <row r="50" spans="1:15" ht="31.5" hidden="1">
      <c r="A50" s="24" t="s">
        <v>109</v>
      </c>
      <c r="B50" s="25" t="s">
        <v>110</v>
      </c>
      <c r="C50" s="49"/>
      <c r="D50" s="49"/>
      <c r="E50" s="65" t="e">
        <f t="shared" si="0"/>
        <v>#DIV/0!</v>
      </c>
      <c r="F50" s="49"/>
      <c r="G50" s="26" t="e">
        <f t="shared" si="1"/>
        <v>#DIV/0!</v>
      </c>
      <c r="H50" s="32"/>
      <c r="I50" s="82"/>
      <c r="J50" s="82"/>
      <c r="K50" s="82"/>
      <c r="L50" s="82"/>
      <c r="M50" s="82"/>
      <c r="N50" s="82"/>
      <c r="O50" s="82"/>
    </row>
    <row r="51" spans="1:15" ht="15.75">
      <c r="A51" s="24" t="s">
        <v>111</v>
      </c>
      <c r="B51" s="25" t="s">
        <v>112</v>
      </c>
      <c r="C51" s="49">
        <v>8602.2000000000007</v>
      </c>
      <c r="D51" s="49">
        <v>3382.1</v>
      </c>
      <c r="E51" s="65">
        <f t="shared" si="0"/>
        <v>39.316686429053028</v>
      </c>
      <c r="F51" s="49">
        <v>1358.4</v>
      </c>
      <c r="G51" s="26">
        <f t="shared" si="1"/>
        <v>248.97673733804476</v>
      </c>
      <c r="H51" s="32"/>
      <c r="I51" s="82"/>
      <c r="J51" s="82"/>
      <c r="K51" s="82"/>
      <c r="L51" s="82"/>
      <c r="M51" s="82"/>
      <c r="N51" s="82"/>
      <c r="O51" s="82"/>
    </row>
    <row r="52" spans="1:15" ht="15.75">
      <c r="A52" s="24" t="s">
        <v>113</v>
      </c>
      <c r="B52" s="25" t="s">
        <v>114</v>
      </c>
      <c r="C52" s="49">
        <v>28615.9</v>
      </c>
      <c r="D52" s="49">
        <v>11961.4</v>
      </c>
      <c r="E52" s="65">
        <f t="shared" si="0"/>
        <v>41.799838551294904</v>
      </c>
      <c r="F52" s="49">
        <v>40322.5</v>
      </c>
      <c r="G52" s="26">
        <f t="shared" si="1"/>
        <v>29.664331328662659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120309.09999999999</v>
      </c>
      <c r="D53" s="70">
        <f>SUM(D54:D55)</f>
        <v>55205.600000000006</v>
      </c>
      <c r="E53" s="70">
        <f t="shared" si="0"/>
        <v>45.886470765719309</v>
      </c>
      <c r="F53" s="70">
        <f>SUM(F54:F55)</f>
        <v>57791.299999999996</v>
      </c>
      <c r="G53" s="70">
        <f t="shared" si="1"/>
        <v>95.525797135555024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99536.9</v>
      </c>
      <c r="D54" s="49">
        <v>46629.3</v>
      </c>
      <c r="E54" s="65">
        <f t="shared" si="0"/>
        <v>46.846244960411667</v>
      </c>
      <c r="F54" s="49">
        <v>48096.7</v>
      </c>
      <c r="G54" s="26">
        <f t="shared" si="1"/>
        <v>96.949063033430576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20772.2</v>
      </c>
      <c r="D55" s="49">
        <v>8576.2999999999993</v>
      </c>
      <c r="E55" s="65">
        <f t="shared" si="0"/>
        <v>41.287393728155898</v>
      </c>
      <c r="F55" s="49">
        <v>9694.6</v>
      </c>
      <c r="G55" s="26">
        <f t="shared" si="1"/>
        <v>88.464712314071733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31740</v>
      </c>
      <c r="D64" s="70">
        <f>SUM(D65:D69)</f>
        <v>17452.400000000001</v>
      </c>
      <c r="E64" s="70">
        <f t="shared" si="0"/>
        <v>54.98550724637682</v>
      </c>
      <c r="F64" s="70">
        <f>SUM(F65:F69)</f>
        <v>18058.3</v>
      </c>
      <c r="G64" s="70">
        <f>D64/F64*100</f>
        <v>96.644756150911221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4940.1000000000004</v>
      </c>
      <c r="D65" s="49">
        <v>2501.9</v>
      </c>
      <c r="E65" s="65">
        <f t="shared" si="0"/>
        <v>50.644723791016375</v>
      </c>
      <c r="F65" s="49">
        <v>2411.6999999999998</v>
      </c>
      <c r="G65" s="26">
        <f t="shared" si="1"/>
        <v>103.74010034415559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9069.6</v>
      </c>
      <c r="D67" s="49">
        <v>4633.1000000000004</v>
      </c>
      <c r="E67" s="65">
        <f t="shared" si="0"/>
        <v>51.083840522183998</v>
      </c>
      <c r="F67" s="49">
        <v>4644.7</v>
      </c>
      <c r="G67" s="26">
        <f t="shared" si="1"/>
        <v>99.750252976510879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17730.3</v>
      </c>
      <c r="D68" s="49">
        <v>10317.4</v>
      </c>
      <c r="E68" s="65">
        <f t="shared" si="0"/>
        <v>58.19078075385076</v>
      </c>
      <c r="F68" s="49">
        <v>11001.9</v>
      </c>
      <c r="G68" s="26">
        <f t="shared" si="1"/>
        <v>93.778347376362277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9838.7000000000007</v>
      </c>
      <c r="D70" s="70">
        <f>SUM(D71:D74)</f>
        <v>5282.2</v>
      </c>
      <c r="E70" s="70">
        <f t="shared" si="0"/>
        <v>53.687987234085796</v>
      </c>
      <c r="F70" s="70">
        <f>SUM(F71:F74)</f>
        <v>6617.8</v>
      </c>
      <c r="G70" s="70">
        <f>D70/F70*100</f>
        <v>79.81806642690924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9475.7000000000007</v>
      </c>
      <c r="D71" s="49">
        <v>4919.2</v>
      </c>
      <c r="E71" s="65">
        <f t="shared" si="0"/>
        <v>51.913842776786936</v>
      </c>
      <c r="F71" s="49">
        <v>4247.6000000000004</v>
      </c>
      <c r="G71" s="26">
        <f t="shared" si="1"/>
        <v>115.8112816649402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49">
        <v>363</v>
      </c>
      <c r="D72" s="49">
        <v>363</v>
      </c>
      <c r="E72" s="65">
        <f t="shared" ref="E72:E85" si="2">D72/C72*100</f>
        <v>100</v>
      </c>
      <c r="F72" s="49">
        <v>2370.1999999999998</v>
      </c>
      <c r="G72" s="26">
        <f t="shared" si="1"/>
        <v>15.315163277360561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542.9</v>
      </c>
      <c r="D75" s="70">
        <f>SUM(D76:D78)</f>
        <v>38.799999999999997</v>
      </c>
      <c r="E75" s="70">
        <f t="shared" si="2"/>
        <v>7.1468041996684466</v>
      </c>
      <c r="F75" s="70">
        <f>SUM(F76:F78)</f>
        <v>75.900000000000006</v>
      </c>
      <c r="G75" s="70">
        <f>D75/F75*100</f>
        <v>51.119894598155454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542.9</v>
      </c>
      <c r="D77" s="49">
        <v>38.799999999999997</v>
      </c>
      <c r="E77" s="65">
        <f t="shared" si="2"/>
        <v>7.1468041996684466</v>
      </c>
      <c r="F77" s="49">
        <v>75.900000000000006</v>
      </c>
      <c r="G77" s="26">
        <f>D77/F77*100</f>
        <v>51.119894598155454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300</v>
      </c>
      <c r="D79" s="70">
        <f>D80</f>
        <v>0</v>
      </c>
      <c r="E79" s="70">
        <f t="shared" si="2"/>
        <v>0</v>
      </c>
      <c r="F79" s="70">
        <f>F80</f>
        <v>10.5</v>
      </c>
      <c r="G79" s="70">
        <f t="shared" si="3"/>
        <v>0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300</v>
      </c>
      <c r="D80" s="49"/>
      <c r="E80" s="65">
        <f t="shared" si="2"/>
        <v>0</v>
      </c>
      <c r="F80" s="49">
        <v>10.5</v>
      </c>
      <c r="G80" s="26">
        <f t="shared" si="3"/>
        <v>0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2855.2</v>
      </c>
      <c r="D81" s="70">
        <f>SUM(D82:D84)</f>
        <v>1428</v>
      </c>
      <c r="E81" s="70">
        <f t="shared" si="2"/>
        <v>50.014009526478006</v>
      </c>
      <c r="F81" s="70">
        <f>SUM(F82:F84)</f>
        <v>1308</v>
      </c>
      <c r="G81" s="70">
        <f t="shared" si="3"/>
        <v>109.1743119266055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2855.2</v>
      </c>
      <c r="D82" s="49">
        <v>1428</v>
      </c>
      <c r="E82" s="65">
        <f t="shared" si="2"/>
        <v>50.014009526478006</v>
      </c>
      <c r="F82" s="49">
        <v>1308</v>
      </c>
      <c r="G82" s="26">
        <f t="shared" si="3"/>
        <v>109.1743119266055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3" t="s">
        <v>180</v>
      </c>
      <c r="B85" s="84"/>
      <c r="C85" s="48">
        <f>C7+C17+C20+C25+C36+C41+C45+C53+C56+C64+C70+C75+C79+C81</f>
        <v>999392.2</v>
      </c>
      <c r="D85" s="48">
        <f>D7+D17+D20+D25+D36+D41+D45+D53+D56+D64+D70+D75+D79+D81</f>
        <v>503482.4</v>
      </c>
      <c r="E85" s="48">
        <f t="shared" si="2"/>
        <v>50.378860271272885</v>
      </c>
      <c r="F85" s="48">
        <f>F7+F17+F20+F25+F36+F41+F45+F53+F56+F64+F70+F75+F79+F81</f>
        <v>514045.00000000006</v>
      </c>
      <c r="G85" s="23">
        <f t="shared" si="3"/>
        <v>97.945199350251428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naumova</cp:lastModifiedBy>
  <cp:lastPrinted>2020-04-08T09:04:10Z</cp:lastPrinted>
  <dcterms:created xsi:type="dcterms:W3CDTF">2018-04-06T11:58:55Z</dcterms:created>
  <dcterms:modified xsi:type="dcterms:W3CDTF">2020-07-16T05:03:03Z</dcterms:modified>
</cp:coreProperties>
</file>